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media/image4.png" ContentType="image/png"/>
  <Override PartName="/xl/media/image5.png" ContentType="image/png"/>
  <Override PartName="/xl/media/image6.png" ContentType="image/png"/>
  <Override PartName="/xl/charts/chart1.xml" ContentType="application/vnd.openxmlformats-officedocument.drawingml.chart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uary" sheetId="1" state="visible" r:id="rId2"/>
    <sheet name="Total Fees Chart" sheetId="2" state="visible" r:id="rId3"/>
    <sheet name="Alphabetical Sort" sheetId="3" state="visible" r:id="rId4"/>
    <sheet name="Conditional Formating" sheetId="4" state="visible" r:id="rId5"/>
  </sheets>
  <definedNames>
    <definedName function="false" hidden="false" name="discounts" vbProcedure="false">January!$J$8:$J$17</definedName>
    <definedName function="false" hidden="false" name="Names" vbProcedure="false">January!$B$8:$B$17</definedName>
    <definedName function="false" hidden="false" name="Total" vbProcedure="false">January!$K$8:$K$17</definedName>
    <definedName function="false" hidden="false" name="Transport_Fees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<sst xmlns="http://schemas.openxmlformats.org/spreadsheetml/2006/main" count="132" uniqueCount="80">
  <si>
    <t xml:space="preserve">Royal Carribean Cruise</t>
  </si>
  <si>
    <t xml:space="preserve">Discounts per nights</t>
  </si>
  <si>
    <t xml:space="preserve">Pricing per person</t>
  </si>
  <si>
    <t xml:space="preserve">3 nights</t>
  </si>
  <si>
    <t xml:space="preserve">3rd Class</t>
  </si>
  <si>
    <t xml:space="preserve">2nd Class</t>
  </si>
  <si>
    <t xml:space="preserve">1st Class</t>
  </si>
  <si>
    <t xml:space="preserve">Kids (Under 16)</t>
  </si>
  <si>
    <t xml:space="preserve">Infants (Under 2)</t>
  </si>
  <si>
    <t xml:space="preserve">5 nights</t>
  </si>
  <si>
    <t xml:space="preserve">Free</t>
  </si>
  <si>
    <t xml:space="preserve">7 nights</t>
  </si>
  <si>
    <t xml:space="preserve">Booking No.</t>
  </si>
  <si>
    <t xml:space="preserve">Name </t>
  </si>
  <si>
    <t xml:space="preserve"> Room Type</t>
  </si>
  <si>
    <t xml:space="preserve">No of Guests</t>
  </si>
  <si>
    <t xml:space="preserve"> Nights On Board</t>
  </si>
  <si>
    <t xml:space="preserve">Transport Fees</t>
  </si>
  <si>
    <t xml:space="preserve">Sub Total</t>
  </si>
  <si>
    <t xml:space="preserve">Discount</t>
  </si>
  <si>
    <t xml:space="preserve">Total </t>
  </si>
  <si>
    <t xml:space="preserve"> Payment Method</t>
  </si>
  <si>
    <t xml:space="preserve">Simple IF Functions</t>
  </si>
  <si>
    <t xml:space="preserve">Nested Simple IF FUNCTIONS</t>
  </si>
  <si>
    <t xml:space="preserve">Louis Collins</t>
  </si>
  <si>
    <t xml:space="preserve">Apple Pay</t>
  </si>
  <si>
    <t xml:space="preserve">Diana Walsh</t>
  </si>
  <si>
    <t xml:space="preserve">Paypal</t>
  </si>
  <si>
    <t xml:space="preserve">Jamie Doyle</t>
  </si>
  <si>
    <t xml:space="preserve">Mastercard</t>
  </si>
  <si>
    <t xml:space="preserve">Conor Kehoe</t>
  </si>
  <si>
    <t xml:space="preserve">Lily Dunne</t>
  </si>
  <si>
    <t xml:space="preserve">Alfred Porch</t>
  </si>
  <si>
    <t xml:space="preserve">Gino Russo</t>
  </si>
  <si>
    <t xml:space="preserve">Drew Hartnett</t>
  </si>
  <si>
    <t xml:space="preserve">Penelope O'Shea</t>
  </si>
  <si>
    <t xml:space="preserve">Mark Summers</t>
  </si>
  <si>
    <t xml:space="preserve">John O'Mahony</t>
  </si>
  <si>
    <t xml:space="preserve"> Arbresha Kastrati</t>
  </si>
  <si>
    <t xml:space="preserve">Caleb Daniels</t>
  </si>
  <si>
    <t xml:space="preserve">Allie Falano</t>
  </si>
  <si>
    <t xml:space="preserve">Zack Power</t>
  </si>
  <si>
    <t xml:space="preserve">Average Nights On Board</t>
  </si>
  <si>
    <t xml:space="preserve">Compound IF  function</t>
  </si>
  <si>
    <t xml:space="preserve">Maximum Spent </t>
  </si>
  <si>
    <t xml:space="preserve">Range of Total </t>
  </si>
  <si>
    <t xml:space="preserve">1-1000</t>
  </si>
  <si>
    <t xml:space="preserve">Minimum Spent</t>
  </si>
  <si>
    <t xml:space="preserve">1000-2000</t>
  </si>
  <si>
    <t xml:space="preserve">Total Transport Fees</t>
  </si>
  <si>
    <t xml:space="preserve">Explanations</t>
  </si>
  <si>
    <t xml:space="preserve">3000 and above</t>
  </si>
  <si>
    <t xml:space="preserve">1st Class Passengers</t>
  </si>
  <si>
    <t xml:space="preserve">2nd Class Passengers</t>
  </si>
  <si>
    <t xml:space="preserve">MACROS</t>
  </si>
  <si>
    <t xml:space="preserve">3rd Class Passengers </t>
  </si>
  <si>
    <t xml:space="preserve">Under 16s </t>
  </si>
  <si>
    <t xml:space="preserve">The macro is run by clicking on the shape with fill orange, </t>
  </si>
  <si>
    <t xml:space="preserve">Discounts given</t>
  </si>
  <si>
    <t xml:space="preserve">where it fills the range A7:N7 by a green color. </t>
  </si>
  <si>
    <t xml:space="preserve">Paid With Paypal</t>
  </si>
  <si>
    <t xml:space="preserve">The importance of the macro is specifically to highlight tht major headings in easier</t>
  </si>
  <si>
    <t xml:space="preserve">Paid With Apple Pay</t>
  </si>
  <si>
    <t xml:space="preserve">identification of column names that are embedded within the various sheets in the document</t>
  </si>
  <si>
    <t xml:space="preserve">Paid With Mastercard</t>
  </si>
  <si>
    <t xml:space="preserve">Compound IF Functions</t>
  </si>
  <si>
    <t xml:space="preserve">HLOOKUP</t>
  </si>
  <si>
    <t xml:space="preserve">Compound IF Functions are a combination of percentage of range figures of the total amoung of money. </t>
  </si>
  <si>
    <t xml:space="preserve">Chose to use total, for this example of compiund if because isa figure. You can choose to use text, and compile what range of percentage does </t>
  </si>
  <si>
    <t xml:space="preserve">the text described covers in a certain range. Lets say in the Payment Method, we want to range what percentage does the Apple Pay covers </t>
  </si>
  <si>
    <t xml:space="preserve">in the range L8:L22. Well its simple. We just use… CHOOSE((L8="Apple Play")+ (L8="Paypal") + (L8="Mastercard"),"We put out percentages here to grade the range separated by commas")</t>
  </si>
  <si>
    <t xml:space="preserve">Nested simple IF</t>
  </si>
  <si>
    <t xml:space="preserve">Nested simple if is the usage of IF to decide a text that will be displayed is a certain condition is met. </t>
  </si>
  <si>
    <t xml:space="preserve">For example</t>
  </si>
  <si>
    <t xml:space="preserve">IF(C8="3rd Class","Class Three",IF(C8="1st Class","Class One",IF(C8="2nd Class","Class Two","Null")))</t>
  </si>
  <si>
    <t xml:space="preserve">The above displays the condition and the text to be displayed is the same condition is met. Te fnction works on a single cell decision tree to decide if the cell meets a certain condition.</t>
  </si>
  <si>
    <t xml:space="preserve">TELEPHONE CHARGES</t>
  </si>
  <si>
    <t xml:space="preserve">EU Calls</t>
  </si>
  <si>
    <t xml:space="preserve">International Calls</t>
  </si>
  <si>
    <t xml:space="preserve">Total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</si>
</sst>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%"/>
    <numFmt numFmtId="166" formatCode="_(\$* #,##0.00_);_(\$* \(#,##0.00\);_(\$* \-??_);_(@_)"/>
    <numFmt numFmtId="167" formatCode="_(\$* #,##0_);_(\$* \(#,##0\);_(\$* \-??_);_(@_)"/>
    <numFmt numFmtId="168" formatCode="_([$$-409]* #,##0_);_([$$-409]* \(#,##0\);_([$$-409]* \-??_);_(@_)"/>
    <numFmt numFmtId="169" formatCode="General"/>
    <numFmt numFmtId="170" formatCode="_([$$-409]* #,##0.00_);_([$$-409]* \(#,##0.00\);_([$$-409]* \-??_);_(@_)"/>
    <numFmt numFmtId="171" formatCode="0"/>
  </numFmts>
  <fonts count="16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2"/>
      <color rgb="FF000000"/>
      <name val="Arial"/>
      <family val="2"/>
      <charset val="1"/>
    </font>
    <font>
      <b val="true"/>
      <i val="true"/>
      <sz val="48"/>
      <color rgb="FF000000"/>
      <name val="Arial"/>
      <family val="2"/>
      <charset val="1"/>
    </font>
    <font>
      <b val="true"/>
      <i val="true"/>
      <sz val="14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b val="true"/>
      <sz val="18"/>
      <color rgb="FFFFFFFF"/>
      <name val="Calibri Light"/>
      <family val="0"/>
    </font>
    <font>
      <sz val="20"/>
      <color rgb="FF00B050"/>
      <name val="Calibri"/>
      <family val="0"/>
    </font>
    <font>
      <b val="true"/>
      <sz val="15"/>
      <color rgb="FFFFFFFF"/>
      <name val="Calibri"/>
      <family val="2"/>
    </font>
    <font>
      <sz val="8"/>
      <color rgb="FFFFFFFF"/>
      <name val="Calibri"/>
      <family val="2"/>
    </font>
    <font>
      <sz val="9"/>
      <color rgb="FFFFFFFF"/>
      <name val="Calibri"/>
      <family val="2"/>
    </font>
    <font>
      <sz val="18"/>
      <color rgb="FF000000"/>
      <name val="Arial Bold Italic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00B0F0"/>
        <bgColor rgb="FF4EBDAE"/>
      </patternFill>
    </fill>
    <fill>
      <patternFill patternType="solid">
        <fgColor rgb="FF4EBDAE"/>
        <bgColor rgb="FF70AD47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00B050"/>
      </patternFill>
    </fill>
    <fill>
      <patternFill patternType="solid">
        <fgColor rgb="FFC9FFC4"/>
        <bgColor rgb="FFCCFFFF"/>
      </patternFill>
    </fill>
    <fill>
      <patternFill patternType="solid">
        <fgColor rgb="FF00B050"/>
        <bgColor rgb="FF008080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 style="thin">
        <color rgb="FFA6A6A6"/>
      </right>
      <top/>
      <bottom style="thin">
        <color rgb="FFA6A6A6"/>
      </bottom>
      <diagonal/>
    </border>
    <border diagonalUp="false" diagonalDown="false">
      <left style="thin">
        <color rgb="FFA6A6A6"/>
      </left>
      <right/>
      <top/>
      <bottom style="thin">
        <color rgb="FFA6A6A6"/>
      </bottom>
      <diagonal/>
    </border>
    <border diagonalUp="false" diagonalDown="false">
      <left style="thin">
        <color rgb="FFA6A6A6"/>
      </left>
      <right/>
      <top style="thin">
        <color rgb="FFA6A6A6"/>
      </top>
      <bottom style="thin">
        <color rgb="FFA6A6A6"/>
      </bottom>
      <diagonal/>
    </border>
    <border diagonalUp="false" diagonalDown="false">
      <left style="thin">
        <color rgb="FFA6A6A6"/>
      </left>
      <right/>
      <top/>
      <bottom/>
      <diagonal/>
    </border>
    <border diagonalUp="false" diagonalDown="false"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 diagonalUp="false" diagonalDown="false">
      <left/>
      <right style="thin">
        <color rgb="FFA6A6A6"/>
      </right>
      <top style="thin">
        <color rgb="FFA6A6A6"/>
      </top>
      <bottom style="thin">
        <color rgb="FFA6A6A6"/>
      </bottom>
      <diagonal/>
    </border>
    <border diagonalUp="false" diagonalDown="false">
      <left/>
      <right style="thin">
        <color rgb="FFA6A6A6"/>
      </right>
      <top style="thin">
        <color rgb="FFA6A6A6"/>
      </top>
      <bottom/>
      <diagonal/>
    </border>
    <border diagonalUp="false" diagonalDown="false">
      <left/>
      <right/>
      <top/>
      <bottom style="thin">
        <color rgb="FFA6A6A6"/>
      </bottom>
      <diagonal/>
    </border>
    <border diagonalUp="false" diagonalDown="false">
      <left/>
      <right style="thin">
        <color rgb="FFA6A6A6"/>
      </right>
      <top/>
      <bottom/>
      <diagonal/>
    </border>
    <border diagonalUp="false" diagonalDown="false">
      <left/>
      <right/>
      <top style="thin">
        <color rgb="FFA6A6A6"/>
      </top>
      <bottom/>
      <diagonal/>
    </border>
    <border diagonalUp="false" diagonalDown="false">
      <left style="thin">
        <color rgb="FFA6A6A6"/>
      </left>
      <right style="thin">
        <color rgb="FFA6A6A6"/>
      </right>
      <top style="thin">
        <color rgb="FFA6A6A6"/>
      </top>
      <bottom/>
      <diagonal/>
    </border>
    <border diagonalUp="false" diagonalDown="false">
      <left/>
      <right/>
      <top style="thin">
        <color rgb="FFA6A6A6"/>
      </top>
      <bottom style="thin">
        <color rgb="FFA6A6A6"/>
      </bottom>
      <diagonal/>
    </border>
    <border diagonalUp="false" diagonalDown="false">
      <left style="thin">
        <color rgb="FFA6A6A6"/>
      </left>
      <right/>
      <top style="thin">
        <color rgb="FFA6A6A6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4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6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6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7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9FFC4"/>
      <rgbColor rgb="FFFFFF99"/>
      <rgbColor rgb="FF99CCFF"/>
      <rgbColor rgb="FFFF99CC"/>
      <rgbColor rgb="FFCC99FF"/>
      <rgbColor rgb="FFFFC7CE"/>
      <rgbColor rgb="FF3366FF"/>
      <rgbColor rgb="FF4EBDAE"/>
      <rgbColor rgb="FF70AD47"/>
      <rgbColor rgb="FFFFCC00"/>
      <rgbColor rgb="FFFF9900"/>
      <rgbColor rgb="FFFF6600"/>
      <rgbColor rgb="FF666699"/>
      <rgbColor rgb="FFA6A6A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n-US" sz="1500" spc="97" strike="noStrike">
                <a:solidFill>
                  <a:srgbClr val="ffffff"/>
                </a:solidFill>
                <a:latin typeface="Calibri"/>
              </a:defRPr>
            </a:pPr>
            <a:r>
              <a:rPr b="1" lang="en-US" sz="1500" spc="97" strike="noStrike">
                <a:solidFill>
                  <a:srgbClr val="ffffff"/>
                </a:solidFill>
                <a:latin typeface="Calibri"/>
              </a:rPr>
              <a:t>TOTAL FEES PAID PER PASSENGER </a:t>
            </a:r>
          </a:p>
        </c:rich>
      </c:tx>
      <c:layout>
        <c:manualLayout>
          <c:xMode val="edge"/>
          <c:yMode val="edge"/>
          <c:x val="0.333517062883436"/>
          <c:y val="0.01659825093699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244679831288344"/>
          <c:y val="0.0894758760187995"/>
          <c:w val="0.961584547546012"/>
          <c:h val="0.856564935451246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rgbClr val="70ad47"/>
              </a:fgClr>
              <a:bgClr>
                <a:srgbClr val="ffffff"/>
              </a:bgClr>
            </a:patt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 Caleb Daniels </c:v>
                </c:pt>
                <c:pt idx="14">
                  <c:v> Allie Falano </c:v>
                </c:pt>
                <c:pt idx="15">
                  <c:v> Zack Power </c:v>
                </c:pt>
              </c:strCache>
            </c:strRef>
          </c:cat>
          <c:val>
            <c:numRef>
              <c:f>January!$K$7:$K$22</c:f>
              <c:numCache>
                <c:formatCode>General</c:formatCode>
                <c:ptCount val="16"/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</c:ser>
        <c:gapWidth val="269"/>
        <c:overlap val="100"/>
        <c:axId val="54165025"/>
        <c:axId val="7363113"/>
      </c:barChart>
      <c:catAx>
        <c:axId val="54165025"/>
        <c:scaling>
          <c:orientation val="minMax"/>
        </c:scaling>
        <c:delete val="0"/>
        <c:axPos val="b"/>
        <c:majorGridlines>
          <c:spPr>
            <a:ln w="9360">
              <a:solidFill>
                <a:srgbClr val="ffffff">
                  <a:alpha val="25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3240">
            <a:solidFill>
              <a:srgbClr val="a9d18e"/>
            </a:solidFill>
            <a:round/>
          </a:ln>
        </c:spPr>
        <c:txPr>
          <a:bodyPr/>
          <a:lstStyle/>
          <a:p>
            <a:pPr>
              <a:defRPr b="0" sz="800" spc="148" strike="noStrike">
                <a:solidFill>
                  <a:srgbClr val="ffffff"/>
                </a:solidFill>
                <a:latin typeface="Calibri"/>
              </a:defRPr>
            </a:pPr>
          </a:p>
        </c:txPr>
        <c:crossAx val="7363113"/>
        <c:crosses val="autoZero"/>
        <c:auto val="1"/>
        <c:lblAlgn val="ctr"/>
        <c:lblOffset val="100"/>
        <c:noMultiLvlLbl val="0"/>
      </c:catAx>
      <c:valAx>
        <c:axId val="7363113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ffffff"/>
                </a:solidFill>
                <a:latin typeface="Calibri"/>
              </a:defRPr>
            </a:pPr>
          </a:p>
        </c:txPr>
        <c:crossAx val="54165025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</c:chart>
  <c:spPr>
    <a:solidFill>
      <a:srgbClr val="70ad47"/>
    </a:solidFill>
    <a:ln w="9360">
      <a:solidFill>
        <a:srgbClr val="70ad47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<Relationship Id="rId6" Type="http://schemas.openxmlformats.org/officeDocument/2006/relationships/image" Target="../media/image6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380520</xdr:colOff>
      <xdr:row>0</xdr:row>
      <xdr:rowOff>0</xdr:rowOff>
    </xdr:from>
    <xdr:to>
      <xdr:col>4</xdr:col>
      <xdr:colOff>1296720</xdr:colOff>
      <xdr:row>1</xdr:row>
      <xdr:rowOff>122760</xdr:rowOff>
    </xdr:to>
    <xdr:pic>
      <xdr:nvPicPr>
        <xdr:cNvPr id="0" name="Graphic 4" descr="Cruise ship"/>
        <xdr:cNvPicPr/>
      </xdr:nvPicPr>
      <xdr:blipFill>
        <a:blip r:embed="rId1"/>
        <a:stretch/>
      </xdr:blipFill>
      <xdr:spPr>
        <a:xfrm>
          <a:off x="6398280" y="0"/>
          <a:ext cx="916200" cy="911160"/>
        </a:xfrm>
        <a:prstGeom prst="rect">
          <a:avLst/>
        </a:prstGeom>
        <a:ln w="0">
          <a:noFill/>
        </a:ln>
        <a:effectLst>
          <a:glow rad="76320">
            <a:srgbClr val="4472c4">
              <a:alpha val="40000"/>
            </a:srgbClr>
          </a:glow>
          <a:outerShdw algn="ctr" dir="9009244" dist="50636" rotWithShape="0" sx="101000" sy="101000">
            <a:schemeClr val="tx1"/>
          </a:outerShdw>
        </a:effectLst>
        <a:scene3d>
          <a:camera prst="orthographicFront"/>
          <a:lightRig dir="t" rig="threePt"/>
        </a:scene3d>
        <a:sp3d>
          <a:bevelT w="0" h="0"/>
        </a:sp3d>
      </xdr:spPr>
    </xdr:pic>
    <xdr:clientData/>
  </xdr:twoCellAnchor>
  <xdr:twoCellAnchor editAs="oneCell">
    <xdr:from>
      <xdr:col>7</xdr:col>
      <xdr:colOff>673200</xdr:colOff>
      <xdr:row>28</xdr:row>
      <xdr:rowOff>140040</xdr:rowOff>
    </xdr:from>
    <xdr:to>
      <xdr:col>8</xdr:col>
      <xdr:colOff>241200</xdr:colOff>
      <xdr:row>32</xdr:row>
      <xdr:rowOff>139680</xdr:rowOff>
    </xdr:to>
    <xdr:pic>
      <xdr:nvPicPr>
        <xdr:cNvPr id="1" name="Graphic 6" descr="Wave"/>
        <xdr:cNvPicPr/>
      </xdr:nvPicPr>
      <xdr:blipFill>
        <a:blip r:embed="rId2"/>
        <a:srcRect l="-1179769" t="-1180124" r="0" b="0"/>
        <a:stretch/>
      </xdr:blipFill>
      <xdr:spPr>
        <a:xfrm>
          <a:off x="11045160" y="6119640"/>
          <a:ext cx="835560" cy="761760"/>
        </a:xfrm>
        <a:prstGeom prst="rect">
          <a:avLst/>
        </a:prstGeom>
        <a:ln w="0">
          <a:noFill/>
        </a:ln>
        <a:effectLst>
          <a:outerShdw algn="ctr" blurRad="50800" dir="9606565" dist="76184" rotWithShape="0">
            <a:srgbClr val="000000"/>
          </a:outerShdw>
        </a:effectLst>
      </xdr:spPr>
    </xdr:pic>
    <xdr:clientData/>
  </xdr:twoCellAnchor>
  <xdr:twoCellAnchor editAs="oneCell">
    <xdr:from>
      <xdr:col>3</xdr:col>
      <xdr:colOff>483840</xdr:colOff>
      <xdr:row>0</xdr:row>
      <xdr:rowOff>16200</xdr:rowOff>
    </xdr:from>
    <xdr:to>
      <xdr:col>4</xdr:col>
      <xdr:colOff>292320</xdr:colOff>
      <xdr:row>1</xdr:row>
      <xdr:rowOff>79200</xdr:rowOff>
    </xdr:to>
    <xdr:pic>
      <xdr:nvPicPr>
        <xdr:cNvPr id="2" name="Graphic 8" descr="Dolphin"/>
        <xdr:cNvPicPr/>
      </xdr:nvPicPr>
      <xdr:blipFill>
        <a:blip r:embed="rId3"/>
        <a:stretch/>
      </xdr:blipFill>
      <xdr:spPr>
        <a:xfrm>
          <a:off x="5446800" y="16200"/>
          <a:ext cx="863280" cy="851400"/>
        </a:xfrm>
        <a:prstGeom prst="rect">
          <a:avLst/>
        </a:prstGeom>
        <a:ln w="0">
          <a:noFill/>
        </a:ln>
        <a:effectLst>
          <a:glow rad="12600">
            <a:srgbClr val="000000">
              <a:alpha val="66000"/>
            </a:srgbClr>
          </a:glow>
          <a:outerShdw algn="ctr" blurRad="50800" dir="6598986" dist="37923" rotWithShape="0" sx="103000" sy="103000">
            <a:srgbClr val="000000">
              <a:alpha val="72000"/>
            </a:srgbClr>
          </a:outerShdw>
          <a:reflection algn="bl" blurRad="6350" dir="5400000" dist="50800" endPos="90000" rotWithShape="0" stA="0" sy="-100000"/>
        </a:effectLst>
      </xdr:spPr>
    </xdr:pic>
    <xdr:clientData/>
  </xdr:twoCellAnchor>
  <xdr:twoCellAnchor editAs="twoCell">
    <xdr:from>
      <xdr:col>10</xdr:col>
      <xdr:colOff>1019880</xdr:colOff>
      <xdr:row>0</xdr:row>
      <xdr:rowOff>16200</xdr:rowOff>
    </xdr:from>
    <xdr:to>
      <xdr:col>11</xdr:col>
      <xdr:colOff>691920</xdr:colOff>
      <xdr:row>1</xdr:row>
      <xdr:rowOff>133200</xdr:rowOff>
    </xdr:to>
    <xdr:pic>
      <xdr:nvPicPr>
        <xdr:cNvPr id="3" name="Graphic 7" descr="Cruise ship"/>
        <xdr:cNvPicPr/>
      </xdr:nvPicPr>
      <xdr:blipFill>
        <a:blip r:embed="rId4"/>
        <a:stretch/>
      </xdr:blipFill>
      <xdr:spPr>
        <a:xfrm>
          <a:off x="15020280" y="16200"/>
          <a:ext cx="910080" cy="905400"/>
        </a:xfrm>
        <a:prstGeom prst="rect">
          <a:avLst/>
        </a:prstGeom>
        <a:ln w="0">
          <a:noFill/>
        </a:ln>
        <a:effectLst>
          <a:glow rad="76320">
            <a:srgbClr val="4472c4">
              <a:alpha val="40000"/>
            </a:srgbClr>
          </a:glow>
          <a:outerShdw algn="ctr" dir="9546550" dist="50478" rotWithShape="0" sx="101000" sy="101000">
            <a:srgbClr val="000000"/>
          </a:outerShdw>
        </a:effectLst>
      </xdr:spPr>
    </xdr:pic>
    <xdr:clientData/>
  </xdr:twoCellAnchor>
  <xdr:twoCellAnchor editAs="twoCell">
    <xdr:from>
      <xdr:col>14</xdr:col>
      <xdr:colOff>190800</xdr:colOff>
      <xdr:row>0</xdr:row>
      <xdr:rowOff>0</xdr:rowOff>
    </xdr:from>
    <xdr:to>
      <xdr:col>15</xdr:col>
      <xdr:colOff>200160</xdr:colOff>
      <xdr:row>1</xdr:row>
      <xdr:rowOff>56520</xdr:rowOff>
    </xdr:to>
    <xdr:pic>
      <xdr:nvPicPr>
        <xdr:cNvPr id="4" name="Graphic 11" descr="Dolphin"/>
        <xdr:cNvPicPr/>
      </xdr:nvPicPr>
      <xdr:blipFill>
        <a:blip r:embed="rId5"/>
        <a:stretch/>
      </xdr:blipFill>
      <xdr:spPr>
        <a:xfrm>
          <a:off x="20934720" y="0"/>
          <a:ext cx="850680" cy="844920"/>
        </a:xfrm>
        <a:prstGeom prst="rect">
          <a:avLst/>
        </a:prstGeom>
        <a:ln w="0">
          <a:noFill/>
        </a:ln>
        <a:effectLst>
          <a:glow rad="12600">
            <a:srgbClr val="000000">
              <a:alpha val="66000"/>
            </a:srgbClr>
          </a:glow>
          <a:outerShdw algn="ctr" blurRad="50800" dir="6598986" dist="37923" rotWithShape="0" sx="103000" sy="103000">
            <a:srgbClr val="000000">
              <a:alpha val="72000"/>
            </a:srgbClr>
          </a:outerShdw>
          <a:reflection algn="bl" blurRad="6350" dir="5400000" dist="50800" endPos="90000" rotWithShape="0" stA="0" sy="-100000"/>
        </a:effectLst>
      </xdr:spPr>
    </xdr:pic>
    <xdr:clientData/>
  </xdr:twoCellAnchor>
  <xdr:twoCellAnchor editAs="twoCell">
    <xdr:from>
      <xdr:col>11</xdr:col>
      <xdr:colOff>763920</xdr:colOff>
      <xdr:row>0</xdr:row>
      <xdr:rowOff>0</xdr:rowOff>
    </xdr:from>
    <xdr:to>
      <xdr:col>12</xdr:col>
      <xdr:colOff>187560</xdr:colOff>
      <xdr:row>1</xdr:row>
      <xdr:rowOff>98640</xdr:rowOff>
    </xdr:to>
    <xdr:pic>
      <xdr:nvPicPr>
        <xdr:cNvPr id="5" name="Graphic 12" descr="Dolphin"/>
        <xdr:cNvPicPr/>
      </xdr:nvPicPr>
      <xdr:blipFill>
        <a:blip r:embed="rId6"/>
        <a:stretch/>
      </xdr:blipFill>
      <xdr:spPr>
        <a:xfrm>
          <a:off x="16002360" y="0"/>
          <a:ext cx="894240" cy="887040"/>
        </a:xfrm>
        <a:prstGeom prst="rect">
          <a:avLst/>
        </a:prstGeom>
        <a:ln w="0">
          <a:noFill/>
        </a:ln>
        <a:effectLst>
          <a:glow rad="50760">
            <a:srgbClr val="000000">
              <a:alpha val="48000"/>
            </a:srgbClr>
          </a:glow>
          <a:outerShdw algn="tr" blurRad="50800" dir="8100000" dist="37674" rotWithShape="0" sx="102000" sy="102000">
            <a:srgbClr val="000000">
              <a:alpha val="0"/>
            </a:srgbClr>
          </a:outerShdw>
        </a:effectLst>
      </xdr:spPr>
    </xdr:pic>
    <xdr:clientData/>
  </xdr:twoCellAnchor>
  <xdr:twoCellAnchor editAs="twoCell">
    <xdr:from>
      <xdr:col>10</xdr:col>
      <xdr:colOff>1194840</xdr:colOff>
      <xdr:row>30</xdr:row>
      <xdr:rowOff>360</xdr:rowOff>
    </xdr:from>
    <xdr:to>
      <xdr:col>12</xdr:col>
      <xdr:colOff>190440</xdr:colOff>
      <xdr:row>36</xdr:row>
      <xdr:rowOff>52200</xdr:rowOff>
    </xdr:to>
    <xdr:sp>
      <xdr:nvSpPr>
        <xdr:cNvPr id="6" name="CustomShape 1"/>
        <xdr:cNvSpPr/>
      </xdr:nvSpPr>
      <xdr:spPr>
        <a:xfrm>
          <a:off x="15195240" y="6360840"/>
          <a:ext cx="1704240" cy="1194840"/>
        </a:xfrm>
        <a:prstGeom prst="rect">
          <a:avLst/>
        </a:prstGeom>
        <a:solidFill>
          <a:schemeClr val="accent2"/>
        </a:solidFill>
        <a:ln>
          <a:solidFill>
            <a:srgbClr val="32549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lIns="90000" rIns="90000" tIns="45000" bIns="45000">
          <a:noAutofit/>
        </a:bodyPr>
        <a:p>
          <a:pPr algn="ctr">
            <a:lnSpc>
              <a:spcPct val="100000"/>
            </a:lnSpc>
          </a:pPr>
          <a:r>
            <a:rPr b="1" lang="en-US" sz="1800" spc="-1" strike="noStrike">
              <a:solidFill>
                <a:srgbClr val="ffffff"/>
              </a:solidFill>
              <a:latin typeface="Calibri Light"/>
            </a:rPr>
            <a:t>RUN MACRO BY CLICKING HERE</a:t>
          </a:r>
          <a:endParaRPr b="0" lang="en-US" sz="18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1420560</xdr:colOff>
      <xdr:row>28</xdr:row>
      <xdr:rowOff>138960</xdr:rowOff>
    </xdr:from>
    <xdr:to>
      <xdr:col>14</xdr:col>
      <xdr:colOff>640800</xdr:colOff>
      <xdr:row>34</xdr:row>
      <xdr:rowOff>138600</xdr:rowOff>
    </xdr:to>
    <xdr:sp>
      <xdr:nvSpPr>
        <xdr:cNvPr id="7" name="CustomShape 1"/>
        <xdr:cNvSpPr/>
      </xdr:nvSpPr>
      <xdr:spPr>
        <a:xfrm>
          <a:off x="18129600" y="6118560"/>
          <a:ext cx="3255120" cy="1142640"/>
        </a:xfrm>
        <a:prstGeom prst="ellipse">
          <a:avLst/>
        </a:prstGeom>
        <a:solidFill>
          <a:srgbClr val="ff0000"/>
        </a:solidFill>
        <a:ln>
          <a:solidFill>
            <a:srgbClr val="32549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lIns="90000" rIns="90000" tIns="45000" bIns="45000">
          <a:noAutofit/>
        </a:bodyPr>
        <a:p>
          <a:pPr algn="ctr">
            <a:lnSpc>
              <a:spcPct val="100000"/>
            </a:lnSpc>
          </a:pPr>
          <a:r>
            <a:rPr b="0" lang="en-US" sz="2000" spc="-1" strike="noStrike">
              <a:solidFill>
                <a:srgbClr val="00b050"/>
              </a:solidFill>
              <a:latin typeface="Calibri"/>
            </a:rPr>
            <a:t>STOP MACRO COLOR</a:t>
          </a:r>
          <a:endParaRPr b="0" lang="en-US" sz="2000" spc="-1" strike="noStrike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177840</xdr:colOff>
      <xdr:row>0</xdr:row>
      <xdr:rowOff>127080</xdr:rowOff>
    </xdr:from>
    <xdr:to>
      <xdr:col>17</xdr:col>
      <xdr:colOff>723600</xdr:colOff>
      <xdr:row>30</xdr:row>
      <xdr:rowOff>177480</xdr:rowOff>
    </xdr:to>
    <xdr:graphicFrame>
      <xdr:nvGraphicFramePr>
        <xdr:cNvPr id="8" name="Chart 5"/>
        <xdr:cNvGraphicFramePr/>
      </xdr:nvGraphicFramePr>
      <xdr:xfrm>
        <a:off x="177840" y="127080"/>
        <a:ext cx="15021720" cy="605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54"/>
  <sheetViews>
    <sheetView showFormulas="false" showGridLines="true" showRowColHeaders="true" showZeros="true" rightToLeft="false" tabSelected="true" showOutlineSymbols="true" defaultGridColor="true" view="normal" topLeftCell="A5" colorId="64" zoomScale="55" zoomScaleNormal="55" zoomScalePageLayoutView="100" workbookViewId="0">
      <selection pane="topLeft" activeCell="C25" activeCellId="0" sqref="C25"/>
    </sheetView>
  </sheetViews>
  <sheetFormatPr defaultColWidth="10.86328125" defaultRowHeight="15" zeroHeight="false" outlineLevelRow="0" outlineLevelCol="0"/>
  <cols>
    <col collapsed="false" customWidth="true" hidden="false" outlineLevel="0" max="1" min="1" style="1" width="25.87"/>
    <col collapsed="false" customWidth="true" hidden="false" outlineLevel="0" max="2" min="2" style="1" width="18.62"/>
    <col collapsed="false" customWidth="true" hidden="false" outlineLevel="0" max="3" min="3" style="1" width="19.62"/>
    <col collapsed="false" customWidth="true" hidden="false" outlineLevel="0" max="4" min="4" style="1" width="13.63"/>
    <col collapsed="false" customWidth="true" hidden="false" outlineLevel="0" max="5" min="5" style="1" width="18"/>
    <col collapsed="false" customWidth="true" hidden="false" outlineLevel="0" max="6" min="6" style="1" width="18.88"/>
    <col collapsed="false" customWidth="true" hidden="false" outlineLevel="0" max="7" min="7" style="1" width="19.38"/>
    <col collapsed="false" customWidth="true" hidden="false" outlineLevel="0" max="8" min="8" style="1" width="16.38"/>
    <col collapsed="false" customWidth="true" hidden="false" outlineLevel="0" max="9" min="9" style="1" width="17.5"/>
    <col collapsed="false" customWidth="true" hidden="false" outlineLevel="0" max="10" min="10" style="1" width="13"/>
    <col collapsed="false" customWidth="true" hidden="false" outlineLevel="0" max="11" min="11" style="1" width="16"/>
    <col collapsed="false" customWidth="true" hidden="false" outlineLevel="0" max="12" min="12" style="1" width="19"/>
    <col collapsed="false" customWidth="true" hidden="false" outlineLevel="0" max="13" min="13" style="1" width="22.63"/>
    <col collapsed="false" customWidth="true" hidden="false" outlineLevel="0" max="14" min="14" style="1" width="29.5"/>
    <col collapsed="false" customWidth="false" hidden="false" outlineLevel="0" max="1024" min="15" style="1" width="10.87"/>
  </cols>
  <sheetData>
    <row r="1" customFormat="false" ht="62.1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false" ht="18.75" hidden="false" customHeight="false" outlineLevel="0" collapsed="false">
      <c r="A2" s="3" t="s">
        <v>1</v>
      </c>
      <c r="B2" s="4"/>
      <c r="E2" s="3" t="s">
        <v>2</v>
      </c>
      <c r="F2" s="4"/>
      <c r="G2" s="4"/>
      <c r="H2" s="4"/>
      <c r="I2" s="4"/>
      <c r="J2" s="5"/>
      <c r="K2" s="6"/>
      <c r="L2" s="7"/>
      <c r="M2" s="8"/>
      <c r="N2" s="9"/>
    </row>
    <row r="3" customFormat="false" ht="15" hidden="false" customHeight="false" outlineLevel="0" collapsed="false">
      <c r="A3" s="10" t="s">
        <v>3</v>
      </c>
      <c r="B3" s="11" t="n">
        <v>0.1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2"/>
      <c r="K3" s="13"/>
      <c r="L3" s="12"/>
      <c r="M3" s="7"/>
      <c r="N3" s="9"/>
    </row>
    <row r="4" customFormat="false" ht="15" hidden="false" customHeight="false" outlineLevel="0" collapsed="false">
      <c r="A4" s="10" t="s">
        <v>9</v>
      </c>
      <c r="B4" s="11" t="n">
        <v>0.2</v>
      </c>
      <c r="E4" s="14" t="n">
        <v>1200</v>
      </c>
      <c r="F4" s="14" t="n">
        <v>1500</v>
      </c>
      <c r="G4" s="14" t="n">
        <v>2000</v>
      </c>
      <c r="H4" s="14" t="n">
        <v>200</v>
      </c>
      <c r="I4" s="15" t="s">
        <v>10</v>
      </c>
      <c r="J4" s="16"/>
      <c r="K4" s="17"/>
      <c r="L4" s="18"/>
      <c r="M4" s="13"/>
    </row>
    <row r="5" customFormat="false" ht="15" hidden="false" customHeight="false" outlineLevel="0" collapsed="false">
      <c r="A5" s="10" t="s">
        <v>11</v>
      </c>
      <c r="B5" s="11" t="n">
        <v>0.3</v>
      </c>
      <c r="C5" s="19"/>
      <c r="K5" s="20"/>
    </row>
    <row r="6" customFormat="false" ht="15" hidden="false" customHeight="false" outlineLevel="0" collapsed="false">
      <c r="A6" s="21"/>
      <c r="B6" s="22"/>
      <c r="C6" s="19"/>
      <c r="E6" s="23"/>
    </row>
    <row r="7" customFormat="false" ht="15" hidden="false" customHeight="false" outlineLevel="0" collapsed="false">
      <c r="A7" s="24" t="s">
        <v>12</v>
      </c>
      <c r="B7" s="25" t="s">
        <v>13</v>
      </c>
      <c r="C7" s="25" t="s">
        <v>14</v>
      </c>
      <c r="D7" s="25" t="s">
        <v>15</v>
      </c>
      <c r="E7" s="26" t="s">
        <v>7</v>
      </c>
      <c r="F7" s="25" t="s">
        <v>8</v>
      </c>
      <c r="G7" s="25" t="s">
        <v>16</v>
      </c>
      <c r="H7" s="25" t="s">
        <v>17</v>
      </c>
      <c r="I7" s="25" t="s">
        <v>18</v>
      </c>
      <c r="J7" s="25" t="s">
        <v>19</v>
      </c>
      <c r="K7" s="25" t="s">
        <v>20</v>
      </c>
      <c r="L7" s="27" t="s">
        <v>21</v>
      </c>
      <c r="M7" s="24" t="s">
        <v>22</v>
      </c>
      <c r="N7" s="24" t="s">
        <v>23</v>
      </c>
    </row>
    <row r="8" customFormat="false" ht="15" hidden="false" customHeight="false" outlineLevel="0" collapsed="false">
      <c r="A8" s="28" t="n">
        <v>7214</v>
      </c>
      <c r="B8" s="28" t="s">
        <v>24</v>
      </c>
      <c r="C8" s="29" t="str">
        <f aca="false">E3</f>
        <v>3rd Class</v>
      </c>
      <c r="D8" s="28" t="n">
        <v>2</v>
      </c>
      <c r="E8" s="28" t="n">
        <v>1</v>
      </c>
      <c r="F8" s="30" t="n">
        <v>1</v>
      </c>
      <c r="G8" s="28" t="n">
        <v>3</v>
      </c>
      <c r="H8" s="31" t="n">
        <v>30</v>
      </c>
      <c r="I8" s="32" t="n">
        <f aca="false">(D8*E4)+H4+H8</f>
        <v>2630</v>
      </c>
      <c r="J8" s="32" t="n">
        <f aca="false">I8*B3</f>
        <v>263</v>
      </c>
      <c r="K8" s="32" t="n">
        <f aca="false">I8-J8</f>
        <v>2367</v>
      </c>
      <c r="L8" s="33" t="s">
        <v>25</v>
      </c>
      <c r="M8" s="34" t="str">
        <f aca="false">IF(K8&gt;1000,"Greater amount","Lower amount")</f>
        <v>Greater amount</v>
      </c>
      <c r="N8" s="34" t="str">
        <f aca="false">IF(C8="3rd Class","Class Three",IF(C8="1st Class","Class One",IF(C8="2nd Class","Class Two","Null")))</f>
        <v>Class Three</v>
      </c>
    </row>
    <row r="9" customFormat="false" ht="15" hidden="false" customHeight="false" outlineLevel="0" collapsed="false">
      <c r="A9" s="28" t="n">
        <v>7215</v>
      </c>
      <c r="B9" s="28" t="s">
        <v>26</v>
      </c>
      <c r="C9" s="35" t="str">
        <f aca="false">G3</f>
        <v>1st Class</v>
      </c>
      <c r="D9" s="28" t="n">
        <v>1</v>
      </c>
      <c r="E9" s="28" t="n">
        <v>0</v>
      </c>
      <c r="F9" s="30" t="n">
        <v>0</v>
      </c>
      <c r="G9" s="28" t="n">
        <v>5</v>
      </c>
      <c r="H9" s="36" t="n">
        <v>0</v>
      </c>
      <c r="I9" s="32" t="n">
        <f aca="false">G4</f>
        <v>2000</v>
      </c>
      <c r="J9" s="32" t="n">
        <f aca="false">I9*B4</f>
        <v>400</v>
      </c>
      <c r="K9" s="32" t="n">
        <f aca="false">I9-J9</f>
        <v>1600</v>
      </c>
      <c r="L9" s="28" t="s">
        <v>27</v>
      </c>
      <c r="M9" s="34" t="str">
        <f aca="false">IF(K9&gt;1000,"Greater amount","Lower amount")</f>
        <v>Greater amount</v>
      </c>
      <c r="N9" s="34" t="str">
        <f aca="false">IF(C9="3rd Class","Class Three",IF(C9="1st Class","Class One",IF(C9="2nd Class","Class Two","Null")))</f>
        <v>Class One</v>
      </c>
    </row>
    <row r="10" customFormat="false" ht="15" hidden="false" customHeight="false" outlineLevel="0" collapsed="false">
      <c r="A10" s="28" t="n">
        <v>7216</v>
      </c>
      <c r="B10" s="28" t="s">
        <v>28</v>
      </c>
      <c r="C10" s="28" t="str">
        <f aca="false">E3</f>
        <v>3rd Class</v>
      </c>
      <c r="D10" s="28" t="n">
        <v>4</v>
      </c>
      <c r="E10" s="28" t="n">
        <v>1</v>
      </c>
      <c r="F10" s="30" t="n">
        <v>2</v>
      </c>
      <c r="G10" s="28" t="n">
        <v>3</v>
      </c>
      <c r="H10" s="31" t="n">
        <v>40</v>
      </c>
      <c r="I10" s="32" t="n">
        <f aca="false">(D10*E4)+H4+H10</f>
        <v>5040</v>
      </c>
      <c r="J10" s="32" t="n">
        <f aca="false">I10*B3</f>
        <v>504</v>
      </c>
      <c r="K10" s="32" t="n">
        <f aca="false">I10-J10</f>
        <v>4536</v>
      </c>
      <c r="L10" s="28" t="s">
        <v>29</v>
      </c>
      <c r="M10" s="34" t="str">
        <f aca="false">IF(K10&gt;1000,"Greater amount","Lower amount")</f>
        <v>Greater amount</v>
      </c>
      <c r="N10" s="34" t="str">
        <f aca="false">IF(C10="3rd Class","Class Three",IF(C10="1st Class","Class One",IF(C10="2nd Class","Class Two","Null")))</f>
        <v>Class Three</v>
      </c>
    </row>
    <row r="11" customFormat="false" ht="15" hidden="false" customHeight="false" outlineLevel="0" collapsed="false">
      <c r="A11" s="28" t="n">
        <v>7217</v>
      </c>
      <c r="B11" s="28" t="s">
        <v>30</v>
      </c>
      <c r="C11" s="28" t="str">
        <f aca="false">F3</f>
        <v>2nd Class</v>
      </c>
      <c r="D11" s="28" t="n">
        <v>2</v>
      </c>
      <c r="E11" s="28" t="n">
        <v>2</v>
      </c>
      <c r="F11" s="30" t="n">
        <v>0</v>
      </c>
      <c r="G11" s="28" t="n">
        <v>7</v>
      </c>
      <c r="H11" s="31" t="n">
        <v>100</v>
      </c>
      <c r="I11" s="32" t="n">
        <f aca="false">(D11*F4)+(E11*H4)+H11</f>
        <v>3500</v>
      </c>
      <c r="J11" s="32" t="n">
        <f aca="false">I11*B5</f>
        <v>1050</v>
      </c>
      <c r="K11" s="37" t="n">
        <f aca="false">I11-J11</f>
        <v>2450</v>
      </c>
      <c r="L11" s="28" t="s">
        <v>27</v>
      </c>
      <c r="M11" s="34" t="str">
        <f aca="false">IF(K11&gt;1000,"Greater amount","Lower amount")</f>
        <v>Greater amount</v>
      </c>
      <c r="N11" s="34" t="str">
        <f aca="false">IF(C11="3rd Class","Class Three",IF(C11="1st Class","Class One",IF(C11="2nd Class","Class Two","Null")))</f>
        <v>Class Two</v>
      </c>
    </row>
    <row r="12" customFormat="false" ht="15" hidden="false" customHeight="false" outlineLevel="0" collapsed="false">
      <c r="A12" s="28" t="n">
        <v>7218</v>
      </c>
      <c r="B12" s="28" t="s">
        <v>31</v>
      </c>
      <c r="C12" s="28" t="str">
        <f aca="false">E3</f>
        <v>3rd Class</v>
      </c>
      <c r="D12" s="28" t="n">
        <v>1</v>
      </c>
      <c r="E12" s="28" t="n">
        <v>0</v>
      </c>
      <c r="F12" s="30" t="n">
        <v>1</v>
      </c>
      <c r="G12" s="28" t="n">
        <v>7</v>
      </c>
      <c r="H12" s="31" t="n">
        <v>66</v>
      </c>
      <c r="I12" s="32" t="n">
        <f aca="false">E4+H12</f>
        <v>1266</v>
      </c>
      <c r="J12" s="32" t="n">
        <f aca="false">I12*B5</f>
        <v>379.8</v>
      </c>
      <c r="K12" s="32" t="n">
        <f aca="false">I12-J12</f>
        <v>886.2</v>
      </c>
      <c r="L12" s="28" t="s">
        <v>29</v>
      </c>
      <c r="M12" s="34" t="str">
        <f aca="false">IF(K12&gt;1000,"Greater amount","Lower amount")</f>
        <v>Lower amount</v>
      </c>
      <c r="N12" s="34" t="str">
        <f aca="false">IF(C12="3rd Class","Class Three",IF(C12="1st Class","Class One",IF(C12="2nd Class","Class Two","Null")))</f>
        <v>Class Three</v>
      </c>
    </row>
    <row r="13" customFormat="false" ht="15" hidden="false" customHeight="false" outlineLevel="0" collapsed="false">
      <c r="A13" s="28" t="n">
        <v>7219</v>
      </c>
      <c r="B13" s="28" t="s">
        <v>32</v>
      </c>
      <c r="C13" s="28" t="str">
        <f aca="false">E3</f>
        <v>3rd Class</v>
      </c>
      <c r="D13" s="28" t="n">
        <v>5</v>
      </c>
      <c r="E13" s="28" t="n">
        <v>4</v>
      </c>
      <c r="F13" s="30" t="n">
        <v>1</v>
      </c>
      <c r="G13" s="28" t="n">
        <v>5</v>
      </c>
      <c r="H13" s="31" t="n">
        <v>80</v>
      </c>
      <c r="I13" s="32" t="n">
        <f aca="false">(D13*E4)+(E13*H4)+H13</f>
        <v>6880</v>
      </c>
      <c r="J13" s="32" t="n">
        <f aca="false">I13*B4</f>
        <v>1376</v>
      </c>
      <c r="K13" s="32" t="n">
        <f aca="false">I13-J13</f>
        <v>5504</v>
      </c>
      <c r="L13" s="28" t="s">
        <v>27</v>
      </c>
      <c r="M13" s="34" t="str">
        <f aca="false">IF(K13&gt;1000,"Greater amount","Lower amount")</f>
        <v>Greater amount</v>
      </c>
      <c r="N13" s="34" t="str">
        <f aca="false">IF(C13="3rd Class","Class Three",IF(C13="1st Class","Class One",IF(C13="2nd Class","Class Two","Null")))</f>
        <v>Class Three</v>
      </c>
    </row>
    <row r="14" customFormat="false" ht="15" hidden="false" customHeight="false" outlineLevel="0" collapsed="false">
      <c r="A14" s="28" t="n">
        <v>7220</v>
      </c>
      <c r="B14" s="28" t="s">
        <v>33</v>
      </c>
      <c r="C14" s="28" t="str">
        <f aca="false">G3</f>
        <v>1st Class</v>
      </c>
      <c r="D14" s="28" t="n">
        <v>3</v>
      </c>
      <c r="E14" s="28" t="n">
        <v>2</v>
      </c>
      <c r="F14" s="30" t="n">
        <v>2</v>
      </c>
      <c r="G14" s="28" t="n">
        <v>3</v>
      </c>
      <c r="H14" s="36" t="n">
        <v>0</v>
      </c>
      <c r="I14" s="32" t="n">
        <f aca="false">(D14*G4)+(E14*H4)</f>
        <v>6400</v>
      </c>
      <c r="J14" s="32" t="n">
        <f aca="false">I14*B3</f>
        <v>640</v>
      </c>
      <c r="K14" s="32" t="n">
        <f aca="false">I14-J14</f>
        <v>5760</v>
      </c>
      <c r="L14" s="28" t="s">
        <v>25</v>
      </c>
      <c r="M14" s="34" t="str">
        <f aca="false">IF(K14&gt;1000,"Greater amount","Lower amount")</f>
        <v>Greater amount</v>
      </c>
      <c r="N14" s="34" t="str">
        <f aca="false">IF(C14="3rd Class","Class Three",IF(C14="1st Class","Class One",IF(C14="2nd Class","Class Two","Null")))</f>
        <v>Class One</v>
      </c>
    </row>
    <row r="15" customFormat="false" ht="15" hidden="false" customHeight="false" outlineLevel="0" collapsed="false">
      <c r="A15" s="28" t="n">
        <v>7221</v>
      </c>
      <c r="B15" s="28" t="s">
        <v>34</v>
      </c>
      <c r="C15" s="28" t="str">
        <f aca="false">G3</f>
        <v>1st Class</v>
      </c>
      <c r="D15" s="28" t="n">
        <v>2</v>
      </c>
      <c r="E15" s="28" t="n">
        <v>1</v>
      </c>
      <c r="F15" s="30" t="n">
        <v>0</v>
      </c>
      <c r="G15" s="28" t="n">
        <v>7</v>
      </c>
      <c r="H15" s="31" t="n">
        <v>200</v>
      </c>
      <c r="I15" s="37" t="n">
        <f aca="false">(D15*G4)+H4+H15</f>
        <v>4400</v>
      </c>
      <c r="J15" s="32" t="n">
        <f aca="false">I15*B5</f>
        <v>1320</v>
      </c>
      <c r="K15" s="32" t="n">
        <f aca="false">I15-J15</f>
        <v>3080</v>
      </c>
      <c r="L15" s="33" t="s">
        <v>27</v>
      </c>
      <c r="M15" s="34" t="str">
        <f aca="false">IF(K15&gt;1000,"Greater amount","Lower amount")</f>
        <v>Greater amount</v>
      </c>
      <c r="N15" s="34" t="str">
        <f aca="false">IF(C15="3rd Class","Class Three",IF(C15="1st Class","Class One",IF(C15="2nd Class","Class Two","Null")))</f>
        <v>Class One</v>
      </c>
    </row>
    <row r="16" customFormat="false" ht="15" hidden="false" customHeight="false" outlineLevel="0" collapsed="false">
      <c r="A16" s="28" t="n">
        <v>7222</v>
      </c>
      <c r="B16" s="28" t="s">
        <v>35</v>
      </c>
      <c r="C16" s="28" t="str">
        <f aca="false">F3</f>
        <v>2nd Class</v>
      </c>
      <c r="D16" s="28" t="n">
        <v>3</v>
      </c>
      <c r="E16" s="28" t="n">
        <v>1</v>
      </c>
      <c r="F16" s="30" t="n">
        <v>1</v>
      </c>
      <c r="G16" s="28" t="n">
        <v>5</v>
      </c>
      <c r="H16" s="31" t="n">
        <v>50</v>
      </c>
      <c r="I16" s="32" t="n">
        <f aca="false">(D16*F4)+H4+H16</f>
        <v>4750</v>
      </c>
      <c r="J16" s="32" t="n">
        <f aca="false">I16*B4</f>
        <v>950</v>
      </c>
      <c r="K16" s="32" t="n">
        <f aca="false">I16-J16</f>
        <v>3800</v>
      </c>
      <c r="L16" s="28" t="s">
        <v>27</v>
      </c>
      <c r="M16" s="34" t="str">
        <f aca="false">IF(K16&gt;1000,"Greater amount","Lower amount")</f>
        <v>Greater amount</v>
      </c>
      <c r="N16" s="34" t="str">
        <f aca="false">IF(C16="3rd Class","Class Three",IF(C16="1st Class","Class One",IF(C16="2nd Class","Class Two","Null")))</f>
        <v>Class Two</v>
      </c>
    </row>
    <row r="17" customFormat="false" ht="15" hidden="false" customHeight="false" outlineLevel="0" collapsed="false">
      <c r="A17" s="28" t="n">
        <v>7223</v>
      </c>
      <c r="B17" s="28" t="s">
        <v>36</v>
      </c>
      <c r="C17" s="28" t="str">
        <f aca="false">E3</f>
        <v>3rd Class</v>
      </c>
      <c r="D17" s="28" t="n">
        <v>1</v>
      </c>
      <c r="E17" s="28" t="n">
        <v>0</v>
      </c>
      <c r="F17" s="30" t="n">
        <v>0</v>
      </c>
      <c r="G17" s="28" t="n">
        <v>3</v>
      </c>
      <c r="H17" s="31" t="n">
        <v>10</v>
      </c>
      <c r="I17" s="32" t="n">
        <f aca="false">E4+H17</f>
        <v>1210</v>
      </c>
      <c r="J17" s="32" t="n">
        <f aca="false">I17*B3</f>
        <v>121</v>
      </c>
      <c r="K17" s="32" t="n">
        <f aca="false">I17-J17</f>
        <v>1089</v>
      </c>
      <c r="L17" s="28" t="s">
        <v>29</v>
      </c>
      <c r="M17" s="34" t="str">
        <f aca="false">IF(K17&gt;1000,"Greater amount","Lower amount")</f>
        <v>Greater amount</v>
      </c>
      <c r="N17" s="34" t="str">
        <f aca="false">IF(C17="3rd Class","Class Three",IF(C17="1st Class","Class One",IF(C17="2nd Class","Class Two","Null")))</f>
        <v>Class Three</v>
      </c>
    </row>
    <row r="18" customFormat="false" ht="15" hidden="false" customHeight="false" outlineLevel="0" collapsed="false">
      <c r="A18" s="33" t="n">
        <v>7224</v>
      </c>
      <c r="B18" s="28" t="s">
        <v>37</v>
      </c>
      <c r="C18" s="28" t="str">
        <f aca="false">E3</f>
        <v>3rd Class</v>
      </c>
      <c r="D18" s="28" t="n">
        <v>1</v>
      </c>
      <c r="E18" s="28" t="n">
        <v>0</v>
      </c>
      <c r="F18" s="28" t="n">
        <v>2</v>
      </c>
      <c r="G18" s="28" t="n">
        <v>7</v>
      </c>
      <c r="H18" s="38" t="n">
        <v>20</v>
      </c>
      <c r="I18" s="32" t="n">
        <f aca="false">E4+H18</f>
        <v>1220</v>
      </c>
      <c r="J18" s="32" t="n">
        <f aca="false">I18*B5</f>
        <v>366</v>
      </c>
      <c r="K18" s="32" t="n">
        <f aca="false">I18-J18</f>
        <v>854</v>
      </c>
      <c r="L18" s="28" t="s">
        <v>25</v>
      </c>
      <c r="M18" s="34" t="str">
        <f aca="false">IF(K18&gt;1000,"Greater amount","Lower amount")</f>
        <v>Lower amount</v>
      </c>
      <c r="N18" s="34" t="str">
        <f aca="false">IF(C18="3rd Class","Class Three",IF(C18="1st Class","Class One",IF(C18="2nd Class","Class Two","Null")))</f>
        <v>Class Three</v>
      </c>
    </row>
    <row r="19" customFormat="false" ht="15" hidden="false" customHeight="false" outlineLevel="0" collapsed="false">
      <c r="A19" s="28" t="n">
        <v>7225</v>
      </c>
      <c r="B19" s="39" t="s">
        <v>38</v>
      </c>
      <c r="C19" s="28" t="str">
        <f aca="false">G3</f>
        <v>1st Class</v>
      </c>
      <c r="D19" s="28" t="n">
        <v>2</v>
      </c>
      <c r="E19" s="28" t="n">
        <v>0</v>
      </c>
      <c r="F19" s="28" t="n">
        <v>0</v>
      </c>
      <c r="G19" s="28" t="n">
        <v>5</v>
      </c>
      <c r="H19" s="38" t="n">
        <v>70</v>
      </c>
      <c r="I19" s="32" t="n">
        <f aca="false">D19*F4+H19</f>
        <v>3070</v>
      </c>
      <c r="J19" s="32" t="n">
        <f aca="false">I19*B4</f>
        <v>614</v>
      </c>
      <c r="K19" s="32" t="n">
        <f aca="false">I19-J19</f>
        <v>2456</v>
      </c>
      <c r="L19" s="28" t="s">
        <v>25</v>
      </c>
      <c r="M19" s="34" t="str">
        <f aca="false">IF(K19&gt;1000,"Greater amount","Lower amount")</f>
        <v>Greater amount</v>
      </c>
      <c r="N19" s="34" t="str">
        <f aca="false">IF(C19="3rd Class","Class Three",IF(C19="1st Class","Class One",IF(C19="2nd Class","Class Two","Null")))</f>
        <v>Class One</v>
      </c>
    </row>
    <row r="20" customFormat="false" ht="15" hidden="false" customHeight="false" outlineLevel="0" collapsed="false">
      <c r="A20" s="33" t="n">
        <v>7226</v>
      </c>
      <c r="B20" s="40" t="s">
        <v>39</v>
      </c>
      <c r="C20" s="28" t="str">
        <f aca="false">F3</f>
        <v>2nd Class</v>
      </c>
      <c r="D20" s="28" t="n">
        <v>3</v>
      </c>
      <c r="E20" s="28" t="n">
        <v>1</v>
      </c>
      <c r="F20" s="28" t="n">
        <v>1</v>
      </c>
      <c r="G20" s="41" t="n">
        <v>3</v>
      </c>
      <c r="H20" s="38" t="n">
        <v>30</v>
      </c>
      <c r="I20" s="32" t="n">
        <f aca="false">H20+(D20*F4)+H4</f>
        <v>4730</v>
      </c>
      <c r="J20" s="32" t="n">
        <f aca="false">I20*B3</f>
        <v>473</v>
      </c>
      <c r="K20" s="32" t="n">
        <f aca="false">I20-J20</f>
        <v>4257</v>
      </c>
      <c r="L20" s="28" t="s">
        <v>29</v>
      </c>
      <c r="M20" s="34" t="str">
        <f aca="false">IF(K20&gt;1000,"Greater amount","Lower amount")</f>
        <v>Greater amount</v>
      </c>
      <c r="N20" s="34" t="str">
        <f aca="false">IF(C20="3rd Class","Class Three",IF(C20="1st Class","Class One",IF(C20="2nd Class","Class Two","Null")))</f>
        <v>Class Two</v>
      </c>
    </row>
    <row r="21" customFormat="false" ht="15" hidden="false" customHeight="false" outlineLevel="0" collapsed="false">
      <c r="A21" s="33" t="n">
        <v>7227</v>
      </c>
      <c r="B21" s="40" t="s">
        <v>40</v>
      </c>
      <c r="C21" s="28" t="str">
        <f aca="false">E3</f>
        <v>3rd Class</v>
      </c>
      <c r="D21" s="28" t="n">
        <v>1</v>
      </c>
      <c r="E21" s="28" t="n">
        <v>2</v>
      </c>
      <c r="F21" s="28" t="n">
        <v>0</v>
      </c>
      <c r="G21" s="28" t="n">
        <v>5</v>
      </c>
      <c r="H21" s="32" t="n">
        <v>90</v>
      </c>
      <c r="I21" s="32" t="n">
        <f aca="false">E4+(E21*H4)+H21</f>
        <v>1690</v>
      </c>
      <c r="J21" s="32" t="n">
        <f aca="false">I21*B4</f>
        <v>338</v>
      </c>
      <c r="K21" s="32" t="n">
        <f aca="false">I21-J21</f>
        <v>1352</v>
      </c>
      <c r="L21" s="28" t="s">
        <v>27</v>
      </c>
      <c r="M21" s="34" t="str">
        <f aca="false">IF(K21&gt;1000,"Greater amount","Lower amount")</f>
        <v>Greater amount</v>
      </c>
      <c r="N21" s="34" t="str">
        <f aca="false">IF(C21="3rd Class","Class Three",IF(C21="1st Class","Class One",IF(C21="2nd Class","Class Two","Null")))</f>
        <v>Class Three</v>
      </c>
    </row>
    <row r="22" customFormat="false" ht="15" hidden="false" customHeight="false" outlineLevel="0" collapsed="false">
      <c r="A22" s="33" t="n">
        <v>7228</v>
      </c>
      <c r="B22" s="42" t="s">
        <v>41</v>
      </c>
      <c r="C22" s="28" t="str">
        <f aca="false">G3</f>
        <v>1st Class</v>
      </c>
      <c r="D22" s="28" t="n">
        <v>4</v>
      </c>
      <c r="E22" s="28" t="n">
        <v>3</v>
      </c>
      <c r="F22" s="28" t="n">
        <v>2</v>
      </c>
      <c r="G22" s="28" t="n">
        <v>3</v>
      </c>
      <c r="H22" s="43" t="n">
        <v>30</v>
      </c>
      <c r="I22" s="43" t="n">
        <f aca="false">(D22*G4)+(E22*H4)+H22</f>
        <v>8630</v>
      </c>
      <c r="J22" s="32" t="n">
        <f aca="false">I22*B3</f>
        <v>863</v>
      </c>
      <c r="K22" s="32" t="n">
        <f aca="false">I22-J22</f>
        <v>7767</v>
      </c>
      <c r="L22" s="44" t="s">
        <v>29</v>
      </c>
      <c r="M22" s="34" t="str">
        <f aca="false">IF(K22&gt;1000,"Greater amount","Lower amount")</f>
        <v>Greater amount</v>
      </c>
      <c r="N22" s="34" t="str">
        <f aca="false">IF(C22="3rd Class","Class Three",IF(C22="1st Class","Class One",IF(C22="2nd Class","Class Two","Null")))</f>
        <v>Class One</v>
      </c>
    </row>
    <row r="23" customFormat="false" ht="15" hidden="false" customHeight="false" outlineLevel="0" collapsed="false">
      <c r="A23" s="45"/>
      <c r="B23" s="46"/>
      <c r="C23" s="47"/>
      <c r="D23" s="47"/>
      <c r="E23" s="47"/>
      <c r="F23" s="47"/>
      <c r="G23" s="47"/>
      <c r="H23" s="13"/>
      <c r="I23" s="48"/>
      <c r="J23" s="7"/>
      <c r="K23" s="13"/>
      <c r="L23" s="49"/>
    </row>
    <row r="24" customFormat="false" ht="15" hidden="false" customHeight="false" outlineLevel="0" collapsed="false">
      <c r="A24" s="50" t="s">
        <v>42</v>
      </c>
      <c r="B24" s="51" t="n">
        <f aca="false">AVERAGE(G8:G22)</f>
        <v>4.73333333333333</v>
      </c>
      <c r="C24" s="47"/>
      <c r="D24" s="47"/>
      <c r="E24" s="47"/>
      <c r="F24" s="47"/>
      <c r="G24" s="52"/>
      <c r="H24" s="13"/>
      <c r="I24" s="53"/>
      <c r="J24" s="54"/>
      <c r="K24" s="13"/>
      <c r="L24" s="55"/>
      <c r="M24" s="56" t="s">
        <v>43</v>
      </c>
      <c r="N24" s="4"/>
    </row>
    <row r="25" customFormat="false" ht="15" hidden="false" customHeight="false" outlineLevel="0" collapsed="false">
      <c r="A25" s="57" t="s">
        <v>44</v>
      </c>
      <c r="B25" s="58" t="n">
        <f aca="false">MAX(K8:K22)</f>
        <v>7767</v>
      </c>
      <c r="C25" s="47"/>
      <c r="D25" s="47"/>
      <c r="E25" s="47"/>
      <c r="F25" s="47"/>
      <c r="G25" s="52"/>
      <c r="H25" s="59"/>
      <c r="I25" s="60"/>
      <c r="J25" s="59"/>
      <c r="K25" s="61"/>
      <c r="L25" s="62" t="s">
        <v>45</v>
      </c>
      <c r="M25" s="63" t="s">
        <v>46</v>
      </c>
      <c r="N25" s="64" t="n">
        <f aca="false">CHOOSE((K8&gt;=1000)+ (K8&gt;=3000) + (K8&gt;3000),20%,10%,3%)</f>
        <v>0.2</v>
      </c>
    </row>
    <row r="26" customFormat="false" ht="15" hidden="false" customHeight="false" outlineLevel="0" collapsed="false">
      <c r="A26" s="57" t="s">
        <v>47</v>
      </c>
      <c r="B26" s="58" t="n">
        <f aca="false">MIN(K8:K22)</f>
        <v>854</v>
      </c>
      <c r="C26" s="47"/>
      <c r="D26" s="47"/>
      <c r="E26" s="47"/>
      <c r="F26" s="47"/>
      <c r="G26" s="47"/>
      <c r="H26" s="65"/>
      <c r="K26" s="66"/>
      <c r="L26" s="67"/>
      <c r="M26" s="63" t="s">
        <v>48</v>
      </c>
      <c r="N26" s="64" t="n">
        <f aca="false">CHOOSE((K9&gt;=1000)+ (K9&gt;=3000) + (K9&gt;3000),20%,10%,3%)</f>
        <v>0.2</v>
      </c>
    </row>
    <row r="27" customFormat="false" ht="15" hidden="false" customHeight="false" outlineLevel="0" collapsed="false">
      <c r="A27" s="57" t="s">
        <v>49</v>
      </c>
      <c r="B27" s="68" t="n">
        <f aca="false">J33</f>
        <v>0</v>
      </c>
      <c r="C27" s="47"/>
      <c r="D27" s="47"/>
      <c r="E27" s="47"/>
      <c r="F27" s="69" t="s">
        <v>50</v>
      </c>
      <c r="G27" s="69"/>
      <c r="H27" s="65"/>
      <c r="L27" s="4"/>
      <c r="M27" s="63" t="s">
        <v>51</v>
      </c>
      <c r="N27" s="64" t="n">
        <f aca="false">CHOOSE((K10&gt;=1000)+ (K10&gt;=3000) + (K10&gt;3000),20%,10%,3%)</f>
        <v>0.03</v>
      </c>
    </row>
    <row r="28" customFormat="false" ht="15" hidden="false" customHeight="false" outlineLevel="0" collapsed="false">
      <c r="A28" s="57" t="s">
        <v>52</v>
      </c>
      <c r="B28" s="70" t="n">
        <f aca="false">SUMIF(C8:C22, "1st Class", D8:D22)</f>
        <v>12</v>
      </c>
      <c r="C28" s="47"/>
      <c r="D28" s="47"/>
      <c r="E28" s="47"/>
      <c r="F28" s="47"/>
      <c r="G28" s="47"/>
      <c r="H28" s="65"/>
    </row>
    <row r="29" customFormat="false" ht="15" hidden="false" customHeight="false" outlineLevel="0" collapsed="false">
      <c r="A29" s="57" t="s">
        <v>53</v>
      </c>
      <c r="B29" s="70" t="n">
        <f aca="false">SUMIF(C8:C22, "2nd Class",D8:D22)</f>
        <v>8</v>
      </c>
      <c r="C29" s="71"/>
      <c r="D29" s="72"/>
      <c r="E29" s="73"/>
      <c r="F29" s="74" t="s">
        <v>54</v>
      </c>
      <c r="G29" s="47"/>
      <c r="H29" s="65"/>
    </row>
    <row r="30" customFormat="false" ht="15" hidden="false" customHeight="false" outlineLevel="0" collapsed="false">
      <c r="A30" s="57" t="s">
        <v>55</v>
      </c>
      <c r="B30" s="70" t="n">
        <f aca="false">SUMIF(C8:C22,"3rd class",D8:D22)</f>
        <v>15</v>
      </c>
      <c r="C30" s="75"/>
      <c r="D30" s="72"/>
      <c r="E30" s="76"/>
      <c r="F30" s="47"/>
      <c r="G30" s="47"/>
      <c r="H30" s="65"/>
    </row>
    <row r="31" customFormat="false" ht="15" hidden="false" customHeight="false" outlineLevel="0" collapsed="false">
      <c r="A31" s="57" t="s">
        <v>56</v>
      </c>
      <c r="B31" s="70" t="n">
        <f aca="false">COUNT(E8:E22,F8:F22)</f>
        <v>30</v>
      </c>
      <c r="C31" s="9"/>
      <c r="D31" s="72"/>
      <c r="E31" s="76"/>
      <c r="F31" s="1" t="s">
        <v>57</v>
      </c>
    </row>
    <row r="32" customFormat="false" ht="15" hidden="false" customHeight="false" outlineLevel="0" collapsed="false">
      <c r="A32" s="57" t="s">
        <v>58</v>
      </c>
      <c r="B32" s="58" t="n">
        <f aca="false">SUM(J8:J22)</f>
        <v>9657.8</v>
      </c>
      <c r="C32" s="9"/>
      <c r="D32" s="72"/>
      <c r="E32" s="77"/>
      <c r="F32" s="1" t="s">
        <v>59</v>
      </c>
    </row>
    <row r="33" customFormat="false" ht="15" hidden="false" customHeight="false" outlineLevel="0" collapsed="false">
      <c r="A33" s="57" t="s">
        <v>60</v>
      </c>
      <c r="B33" s="33" t="n">
        <f aca="false">COUNTIF(L8:L22, "Paypal")</f>
        <v>6</v>
      </c>
      <c r="C33" s="78"/>
      <c r="D33" s="72"/>
      <c r="E33" s="79"/>
      <c r="F33" s="1" t="s">
        <v>61</v>
      </c>
    </row>
    <row r="34" customFormat="false" ht="15" hidden="false" customHeight="false" outlineLevel="0" collapsed="false">
      <c r="A34" s="80" t="s">
        <v>62</v>
      </c>
      <c r="B34" s="28" t="n">
        <f aca="false">COUNTIF(L9:L23, "Apple Pay")</f>
        <v>3</v>
      </c>
      <c r="C34" s="9"/>
      <c r="D34" s="72"/>
      <c r="E34" s="79"/>
      <c r="F34" s="1" t="s">
        <v>63</v>
      </c>
      <c r="G34" s="0"/>
      <c r="K34" s="12"/>
    </row>
    <row r="35" customFormat="false" ht="15" hidden="false" customHeight="false" outlineLevel="0" collapsed="false">
      <c r="A35" s="80" t="s">
        <v>64</v>
      </c>
      <c r="B35" s="28" t="n">
        <f aca="false">COUNTIF(L10:L24, "Mastercard")</f>
        <v>5</v>
      </c>
      <c r="C35" s="9"/>
      <c r="D35" s="72"/>
      <c r="E35" s="79"/>
      <c r="F35" s="0"/>
      <c r="G35" s="0"/>
    </row>
    <row r="36" customFormat="false" ht="15" hidden="false" customHeight="false" outlineLevel="0" collapsed="false">
      <c r="C36" s="9"/>
      <c r="D36" s="72"/>
      <c r="E36" s="79"/>
      <c r="F36" s="81" t="s">
        <v>65</v>
      </c>
      <c r="G36" s="81"/>
    </row>
    <row r="37" customFormat="false" ht="19.7" hidden="false" customHeight="false" outlineLevel="0" collapsed="false">
      <c r="A37" s="82" t="s">
        <v>66</v>
      </c>
      <c r="B37" s="83" t="str">
        <f aca="false">HLOOKUP("Kids (Under 16)",A8:F22,14,TRUE())</f>
        <v>3rd Class</v>
      </c>
      <c r="C37" s="84"/>
      <c r="D37" s="72"/>
      <c r="E37" s="76"/>
    </row>
    <row r="38" customFormat="false" ht="15" hidden="false" customHeight="false" outlineLevel="0" collapsed="false">
      <c r="F38" s="1" t="s">
        <v>67</v>
      </c>
    </row>
    <row r="39" customFormat="false" ht="15" hidden="false" customHeight="false" outlineLevel="0" collapsed="false">
      <c r="F39" s="1" t="s">
        <v>68</v>
      </c>
    </row>
    <row r="40" customFormat="false" ht="15" hidden="false" customHeight="false" outlineLevel="0" collapsed="false">
      <c r="F40" s="1" t="s">
        <v>69</v>
      </c>
    </row>
    <row r="41" customFormat="false" ht="15" hidden="false" customHeight="false" outlineLevel="0" collapsed="false">
      <c r="F41" s="1" t="s">
        <v>70</v>
      </c>
    </row>
    <row r="43" customFormat="false" ht="15" hidden="false" customHeight="false" outlineLevel="0" collapsed="false">
      <c r="F43" s="81" t="s">
        <v>71</v>
      </c>
    </row>
    <row r="45" customFormat="false" ht="15" hidden="false" customHeight="false" outlineLevel="0" collapsed="false">
      <c r="F45" s="1" t="s">
        <v>72</v>
      </c>
    </row>
    <row r="46" customFormat="false" ht="15" hidden="false" customHeight="false" outlineLevel="0" collapsed="false">
      <c r="F46" s="1" t="s">
        <v>73</v>
      </c>
    </row>
    <row r="47" customFormat="false" ht="15" hidden="false" customHeight="false" outlineLevel="0" collapsed="false">
      <c r="F47" s="1" t="s">
        <v>74</v>
      </c>
    </row>
    <row r="48" customFormat="false" ht="15" hidden="false" customHeight="false" outlineLevel="0" collapsed="false">
      <c r="F48" s="1" t="s">
        <v>75</v>
      </c>
    </row>
    <row r="50" customFormat="false" ht="15" hidden="false" customHeight="false" outlineLevel="0" collapsed="false">
      <c r="F50" s="0"/>
      <c r="G50" s="0"/>
    </row>
    <row r="51" customFormat="false" ht="15" hidden="false" customHeight="false" outlineLevel="0" collapsed="false">
      <c r="F51" s="0"/>
      <c r="G51" s="0"/>
    </row>
    <row r="52" customFormat="false" ht="15" hidden="false" customHeight="false" outlineLevel="0" collapsed="false">
      <c r="F52" s="0"/>
      <c r="G52" s="0"/>
    </row>
    <row r="53" customFormat="false" ht="15" hidden="false" customHeight="false" outlineLevel="0" collapsed="false">
      <c r="F53" s="0"/>
      <c r="G53" s="0"/>
    </row>
    <row r="54" customFormat="false" ht="15" hidden="false" customHeight="false" outlineLevel="0" collapsed="false">
      <c r="F54" s="0"/>
      <c r="G54" s="0"/>
    </row>
  </sheetData>
  <mergeCells count="1">
    <mergeCell ref="A1:P1"/>
  </mergeCells>
  <conditionalFormatting sqref="C9">
    <cfRule type="dataBar" priority="2">
      <dataBar showValue="1" minLength="10" maxLength="90">
        <cfvo type="min" val="0"/>
        <cfvo type="max" val="0"/>
        <color rgb="FF638EC6"/>
      </dataBar>
      <extLst>
        <ext xmlns:x14="http://schemas.microsoft.com/office/spreadsheetml/2009/9/main" uri="{B025F937-C7B1-47D3-B67F-A62EFF666E3E}">
          <x14:id>{D243479D-70C8-48DB-97B0-3EA7A828F85C}</x14:id>
        </ext>
      </extLst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243479D-70C8-48DB-97B0-3EA7A828F85C}">
            <x14:dataBar minLength="10" maxLength="90" axisPosition="automatic" gradient="true">
              <x14:cfvo type="autoMin"/>
              <x14:cfvo type="autoMax"/>
              <x14:negativeFill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B1" colorId="64" zoomScale="55" zoomScaleNormal="55" zoomScalePageLayoutView="100" workbookViewId="0">
      <selection pane="topLeft" activeCell="S6" activeCellId="0" sqref="S6"/>
    </sheetView>
  </sheetViews>
  <sheetFormatPr defaultColWidth="10.9921875" defaultRowHeight="15.7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7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E4" activeCellId="0" sqref="E4"/>
    </sheetView>
  </sheetViews>
  <sheetFormatPr defaultColWidth="10.9921875" defaultRowHeight="15.75" zeroHeight="false" outlineLevelRow="0" outlineLevelCol="0"/>
  <cols>
    <col collapsed="false" customWidth="true" hidden="false" outlineLevel="0" max="1" min="1" style="0" width="20.87"/>
    <col collapsed="false" customWidth="true" hidden="false" outlineLevel="0" max="2" min="2" style="0" width="19.87"/>
    <col collapsed="false" customWidth="true" hidden="false" outlineLevel="0" max="3" min="3" style="0" width="13.87"/>
    <col collapsed="false" customWidth="true" hidden="false" outlineLevel="0" max="4" min="4" style="0" width="18.5"/>
    <col collapsed="false" customWidth="true" hidden="false" outlineLevel="0" max="5" min="5" style="0" width="17.62"/>
  </cols>
  <sheetData>
    <row r="1" customFormat="false" ht="35.1" hidden="false" customHeight="true" outlineLevel="0" collapsed="false">
      <c r="A1" s="85" t="s">
        <v>76</v>
      </c>
      <c r="B1" s="85"/>
      <c r="C1" s="85"/>
      <c r="D1" s="85"/>
      <c r="E1" s="85"/>
      <c r="F1" s="86"/>
      <c r="G1" s="86"/>
    </row>
    <row r="2" customFormat="false" ht="15.75" hidden="false" customHeight="false" outlineLevel="0" collapsed="false">
      <c r="A2" s="80" t="s">
        <v>12</v>
      </c>
      <c r="B2" s="80" t="s">
        <v>13</v>
      </c>
      <c r="C2" s="80" t="s">
        <v>77</v>
      </c>
      <c r="D2" s="80" t="s">
        <v>78</v>
      </c>
      <c r="E2" s="80" t="s">
        <v>79</v>
      </c>
    </row>
    <row r="3" customFormat="false" ht="15.75" hidden="false" customHeight="false" outlineLevel="0" collapsed="false">
      <c r="A3" s="28" t="n">
        <v>7225</v>
      </c>
      <c r="B3" s="39" t="s">
        <v>38</v>
      </c>
      <c r="C3" s="87" t="n">
        <v>2.5</v>
      </c>
      <c r="D3" s="87" t="n">
        <v>7</v>
      </c>
      <c r="E3" s="88" t="n">
        <f aca="false">C3+D3</f>
        <v>9.5</v>
      </c>
    </row>
    <row r="4" customFormat="false" ht="15.75" hidden="false" customHeight="false" outlineLevel="0" collapsed="false">
      <c r="A4" s="28" t="n">
        <v>7219</v>
      </c>
      <c r="B4" s="28" t="s">
        <v>32</v>
      </c>
      <c r="C4" s="87" t="n">
        <v>6</v>
      </c>
      <c r="D4" s="87" t="n">
        <v>30</v>
      </c>
      <c r="E4" s="88" t="n">
        <f aca="false">C4+D4</f>
        <v>36</v>
      </c>
    </row>
    <row r="5" customFormat="false" ht="15.75" hidden="false" customHeight="false" outlineLevel="0" collapsed="false">
      <c r="A5" s="33" t="n">
        <v>7227</v>
      </c>
      <c r="B5" s="40" t="s">
        <v>40</v>
      </c>
      <c r="C5" s="87" t="n">
        <v>7</v>
      </c>
      <c r="D5" s="87" t="n">
        <v>8</v>
      </c>
      <c r="E5" s="88" t="n">
        <f aca="false">C5+D5</f>
        <v>15</v>
      </c>
    </row>
    <row r="6" customFormat="false" ht="15.75" hidden="false" customHeight="false" outlineLevel="0" collapsed="false">
      <c r="A6" s="33" t="n">
        <v>7226</v>
      </c>
      <c r="B6" s="40" t="s">
        <v>39</v>
      </c>
      <c r="C6" s="87" t="n">
        <v>10</v>
      </c>
      <c r="D6" s="87" t="n">
        <v>6</v>
      </c>
      <c r="E6" s="88" t="n">
        <f aca="false">C6+D6</f>
        <v>16</v>
      </c>
    </row>
    <row r="7" customFormat="false" ht="15.75" hidden="false" customHeight="false" outlineLevel="0" collapsed="false">
      <c r="A7" s="28" t="n">
        <v>7217</v>
      </c>
      <c r="B7" s="28" t="s">
        <v>30</v>
      </c>
      <c r="C7" s="87" t="n">
        <v>20</v>
      </c>
      <c r="D7" s="87" t="n">
        <v>4</v>
      </c>
      <c r="E7" s="88" t="n">
        <f aca="false">C7+D7</f>
        <v>24</v>
      </c>
    </row>
    <row r="8" customFormat="false" ht="15.75" hidden="false" customHeight="false" outlineLevel="0" collapsed="false">
      <c r="A8" s="28" t="n">
        <v>7215</v>
      </c>
      <c r="B8" s="28" t="s">
        <v>26</v>
      </c>
      <c r="C8" s="87" t="n">
        <v>1.5</v>
      </c>
      <c r="D8" s="87" t="n">
        <v>2</v>
      </c>
      <c r="E8" s="88" t="n">
        <f aca="false">C8+D8</f>
        <v>3.5</v>
      </c>
    </row>
    <row r="9" customFormat="false" ht="15.75" hidden="false" customHeight="false" outlineLevel="0" collapsed="false">
      <c r="A9" s="28" t="n">
        <v>7221</v>
      </c>
      <c r="B9" s="28" t="s">
        <v>34</v>
      </c>
      <c r="C9" s="87" t="n">
        <v>4</v>
      </c>
      <c r="D9" s="87" t="n">
        <v>8</v>
      </c>
      <c r="E9" s="88" t="n">
        <f aca="false">C9+D9</f>
        <v>12</v>
      </c>
    </row>
    <row r="10" customFormat="false" ht="15.75" hidden="false" customHeight="false" outlineLevel="0" collapsed="false">
      <c r="A10" s="28" t="n">
        <v>7220</v>
      </c>
      <c r="B10" s="28" t="s">
        <v>33</v>
      </c>
      <c r="C10" s="87" t="n">
        <v>6</v>
      </c>
      <c r="D10" s="87" t="n">
        <v>2.4</v>
      </c>
      <c r="E10" s="88" t="n">
        <f aca="false">C10+D10</f>
        <v>8.4</v>
      </c>
    </row>
    <row r="11" customFormat="false" ht="15.75" hidden="false" customHeight="false" outlineLevel="0" collapsed="false">
      <c r="A11" s="28" t="n">
        <v>7216</v>
      </c>
      <c r="B11" s="28" t="s">
        <v>28</v>
      </c>
      <c r="C11" s="87" t="n">
        <v>0</v>
      </c>
      <c r="D11" s="87" t="n">
        <v>5.2</v>
      </c>
      <c r="E11" s="88" t="n">
        <f aca="false">C11+D11</f>
        <v>5.2</v>
      </c>
    </row>
    <row r="12" customFormat="false" ht="15.75" hidden="false" customHeight="false" outlineLevel="0" collapsed="false">
      <c r="A12" s="33" t="n">
        <v>7224</v>
      </c>
      <c r="B12" s="28" t="s">
        <v>37</v>
      </c>
      <c r="C12" s="87" t="n">
        <v>8</v>
      </c>
      <c r="D12" s="87" t="n">
        <v>9.9</v>
      </c>
      <c r="E12" s="88" t="n">
        <f aca="false">C12+D12</f>
        <v>17.9</v>
      </c>
    </row>
    <row r="13" customFormat="false" ht="15.75" hidden="false" customHeight="false" outlineLevel="0" collapsed="false">
      <c r="A13" s="28" t="n">
        <v>7218</v>
      </c>
      <c r="B13" s="28" t="s">
        <v>31</v>
      </c>
      <c r="C13" s="87" t="n">
        <v>3.2</v>
      </c>
      <c r="D13" s="87" t="n">
        <v>8.7</v>
      </c>
      <c r="E13" s="88" t="n">
        <f aca="false">C13+D13</f>
        <v>11.9</v>
      </c>
    </row>
    <row r="14" customFormat="false" ht="15.75" hidden="false" customHeight="false" outlineLevel="0" collapsed="false">
      <c r="A14" s="28" t="n">
        <v>7214</v>
      </c>
      <c r="B14" s="28" t="s">
        <v>24</v>
      </c>
      <c r="C14" s="87" t="n">
        <v>4.5</v>
      </c>
      <c r="D14" s="87" t="n">
        <v>9</v>
      </c>
      <c r="E14" s="88" t="n">
        <f aca="false">C14+D14</f>
        <v>13.5</v>
      </c>
    </row>
    <row r="15" customFormat="false" ht="15.75" hidden="false" customHeight="false" outlineLevel="0" collapsed="false">
      <c r="A15" s="28" t="n">
        <v>7223</v>
      </c>
      <c r="B15" s="28" t="s">
        <v>36</v>
      </c>
      <c r="C15" s="87" t="n">
        <v>9</v>
      </c>
      <c r="D15" s="87" t="n">
        <v>6.6</v>
      </c>
      <c r="E15" s="88" t="n">
        <f aca="false">C15+D15</f>
        <v>15.6</v>
      </c>
    </row>
    <row r="16" customFormat="false" ht="15.75" hidden="false" customHeight="false" outlineLevel="0" collapsed="false">
      <c r="A16" s="28" t="n">
        <v>7222</v>
      </c>
      <c r="B16" s="28" t="s">
        <v>35</v>
      </c>
      <c r="C16" s="87" t="n">
        <v>10</v>
      </c>
      <c r="D16" s="87" t="n">
        <v>4.4</v>
      </c>
      <c r="E16" s="88" t="n">
        <f aca="false">C16+D16</f>
        <v>14.4</v>
      </c>
    </row>
    <row r="17" customFormat="false" ht="15.75" hidden="false" customHeight="false" outlineLevel="0" collapsed="false">
      <c r="A17" s="33" t="n">
        <v>7228</v>
      </c>
      <c r="B17" s="42" t="s">
        <v>41</v>
      </c>
      <c r="C17" s="87" t="n">
        <v>15</v>
      </c>
      <c r="D17" s="87" t="n">
        <v>3.3</v>
      </c>
      <c r="E17" s="88" t="n">
        <f aca="false">C17+D17</f>
        <v>18.3</v>
      </c>
    </row>
  </sheetData>
  <mergeCells count="1">
    <mergeCell ref="A1:E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10.9921875" defaultRowHeight="15.75" zeroHeight="false" outlineLevelRow="0" outlineLevelCol="0"/>
  <cols>
    <col collapsed="false" customWidth="true" hidden="false" outlineLevel="0" max="1" min="1" style="0" width="20.87"/>
    <col collapsed="false" customWidth="true" hidden="false" outlineLevel="0" max="2" min="2" style="0" width="19.87"/>
    <col collapsed="false" customWidth="true" hidden="false" outlineLevel="0" max="3" min="3" style="0" width="13.87"/>
    <col collapsed="false" customWidth="true" hidden="false" outlineLevel="0" max="4" min="4" style="0" width="18.5"/>
    <col collapsed="false" customWidth="true" hidden="false" outlineLevel="0" max="5" min="5" style="0" width="17.62"/>
  </cols>
  <sheetData>
    <row r="1" customFormat="false" ht="35.1" hidden="false" customHeight="true" outlineLevel="0" collapsed="false">
      <c r="A1" s="85" t="s">
        <v>76</v>
      </c>
      <c r="B1" s="85"/>
      <c r="C1" s="85"/>
      <c r="D1" s="85"/>
      <c r="E1" s="85"/>
      <c r="F1" s="86"/>
      <c r="G1" s="86"/>
    </row>
    <row r="2" customFormat="false" ht="15.75" hidden="false" customHeight="false" outlineLevel="0" collapsed="false">
      <c r="A2" s="80" t="s">
        <v>12</v>
      </c>
      <c r="B2" s="80" t="s">
        <v>13</v>
      </c>
      <c r="C2" s="80" t="s">
        <v>77</v>
      </c>
      <c r="D2" s="80" t="s">
        <v>78</v>
      </c>
      <c r="E2" s="80" t="s">
        <v>79</v>
      </c>
    </row>
    <row r="3" customFormat="false" ht="15.75" hidden="false" customHeight="false" outlineLevel="0" collapsed="false">
      <c r="A3" s="28" t="n">
        <v>7225</v>
      </c>
      <c r="B3" s="39" t="s">
        <v>38</v>
      </c>
      <c r="C3" s="87" t="n">
        <v>2.5</v>
      </c>
      <c r="D3" s="87" t="n">
        <v>7</v>
      </c>
      <c r="E3" s="88" t="n">
        <f aca="false">C3+D3</f>
        <v>9.5</v>
      </c>
    </row>
    <row r="4" customFormat="false" ht="15.75" hidden="false" customHeight="false" outlineLevel="0" collapsed="false">
      <c r="A4" s="28" t="n">
        <v>7219</v>
      </c>
      <c r="B4" s="28" t="s">
        <v>32</v>
      </c>
      <c r="C4" s="87" t="n">
        <v>6</v>
      </c>
      <c r="D4" s="87" t="n">
        <v>30</v>
      </c>
      <c r="E4" s="88" t="n">
        <f aca="false">C4+D4</f>
        <v>36</v>
      </c>
    </row>
    <row r="5" customFormat="false" ht="15.75" hidden="false" customHeight="false" outlineLevel="0" collapsed="false">
      <c r="A5" s="33" t="n">
        <v>7227</v>
      </c>
      <c r="B5" s="40" t="s">
        <v>40</v>
      </c>
      <c r="C5" s="87" t="n">
        <v>7</v>
      </c>
      <c r="D5" s="87" t="n">
        <v>8</v>
      </c>
      <c r="E5" s="88" t="n">
        <f aca="false">C5+D5</f>
        <v>15</v>
      </c>
    </row>
    <row r="6" customFormat="false" ht="15.75" hidden="false" customHeight="false" outlineLevel="0" collapsed="false">
      <c r="A6" s="33" t="n">
        <v>7226</v>
      </c>
      <c r="B6" s="40" t="s">
        <v>39</v>
      </c>
      <c r="C6" s="87" t="n">
        <v>10</v>
      </c>
      <c r="D6" s="87" t="n">
        <v>6</v>
      </c>
      <c r="E6" s="88" t="n">
        <f aca="false">C6+D6</f>
        <v>16</v>
      </c>
    </row>
    <row r="7" customFormat="false" ht="15.75" hidden="false" customHeight="false" outlineLevel="0" collapsed="false">
      <c r="A7" s="28" t="n">
        <v>7217</v>
      </c>
      <c r="B7" s="28" t="s">
        <v>30</v>
      </c>
      <c r="C7" s="87" t="n">
        <v>20</v>
      </c>
      <c r="D7" s="87" t="n">
        <v>4</v>
      </c>
      <c r="E7" s="88" t="n">
        <f aca="false">C7+D7</f>
        <v>24</v>
      </c>
    </row>
    <row r="8" customFormat="false" ht="15.75" hidden="false" customHeight="false" outlineLevel="0" collapsed="false">
      <c r="A8" s="28" t="n">
        <v>7215</v>
      </c>
      <c r="B8" s="28" t="s">
        <v>26</v>
      </c>
      <c r="C8" s="87" t="n">
        <v>1.5</v>
      </c>
      <c r="D8" s="87" t="n">
        <v>2</v>
      </c>
      <c r="E8" s="88" t="n">
        <f aca="false">C8+D8</f>
        <v>3.5</v>
      </c>
    </row>
    <row r="9" customFormat="false" ht="15.75" hidden="false" customHeight="false" outlineLevel="0" collapsed="false">
      <c r="A9" s="28" t="n">
        <v>7221</v>
      </c>
      <c r="B9" s="28" t="s">
        <v>34</v>
      </c>
      <c r="C9" s="87" t="n">
        <v>4</v>
      </c>
      <c r="D9" s="87" t="n">
        <v>8</v>
      </c>
      <c r="E9" s="88" t="n">
        <f aca="false">C9+D9</f>
        <v>12</v>
      </c>
    </row>
    <row r="10" customFormat="false" ht="15.75" hidden="false" customHeight="false" outlineLevel="0" collapsed="false">
      <c r="A10" s="28" t="n">
        <v>7220</v>
      </c>
      <c r="B10" s="28" t="s">
        <v>33</v>
      </c>
      <c r="C10" s="87" t="n">
        <v>6</v>
      </c>
      <c r="D10" s="87" t="n">
        <v>2.4</v>
      </c>
      <c r="E10" s="88" t="n">
        <f aca="false">C10+D10</f>
        <v>8.4</v>
      </c>
    </row>
    <row r="11" customFormat="false" ht="15.75" hidden="false" customHeight="false" outlineLevel="0" collapsed="false">
      <c r="A11" s="28" t="n">
        <v>7216</v>
      </c>
      <c r="B11" s="28" t="s">
        <v>28</v>
      </c>
      <c r="C11" s="87" t="n">
        <v>0</v>
      </c>
      <c r="D11" s="87" t="n">
        <v>5.2</v>
      </c>
      <c r="E11" s="88" t="n">
        <f aca="false">C11+D11</f>
        <v>5.2</v>
      </c>
    </row>
    <row r="12" customFormat="false" ht="15.75" hidden="false" customHeight="false" outlineLevel="0" collapsed="false">
      <c r="A12" s="33" t="n">
        <v>7224</v>
      </c>
      <c r="B12" s="28" t="s">
        <v>37</v>
      </c>
      <c r="C12" s="87" t="n">
        <v>8</v>
      </c>
      <c r="D12" s="87" t="n">
        <v>9.9</v>
      </c>
      <c r="E12" s="88" t="n">
        <f aca="false">C12+D12</f>
        <v>17.9</v>
      </c>
    </row>
    <row r="13" customFormat="false" ht="15.75" hidden="false" customHeight="false" outlineLevel="0" collapsed="false">
      <c r="A13" s="28" t="n">
        <v>7218</v>
      </c>
      <c r="B13" s="28" t="s">
        <v>31</v>
      </c>
      <c r="C13" s="87" t="n">
        <v>3.2</v>
      </c>
      <c r="D13" s="87" t="n">
        <v>8.7</v>
      </c>
      <c r="E13" s="88" t="n">
        <f aca="false">C13+D13</f>
        <v>11.9</v>
      </c>
    </row>
    <row r="14" customFormat="false" ht="15.75" hidden="false" customHeight="false" outlineLevel="0" collapsed="false">
      <c r="A14" s="28" t="n">
        <v>7214</v>
      </c>
      <c r="B14" s="28" t="s">
        <v>24</v>
      </c>
      <c r="C14" s="87" t="n">
        <v>4.5</v>
      </c>
      <c r="D14" s="87" t="n">
        <v>9</v>
      </c>
      <c r="E14" s="88" t="n">
        <f aca="false">C14+D14</f>
        <v>13.5</v>
      </c>
    </row>
    <row r="15" customFormat="false" ht="15.75" hidden="false" customHeight="false" outlineLevel="0" collapsed="false">
      <c r="A15" s="28" t="n">
        <v>7223</v>
      </c>
      <c r="B15" s="28" t="s">
        <v>36</v>
      </c>
      <c r="C15" s="87" t="n">
        <v>9</v>
      </c>
      <c r="D15" s="87" t="n">
        <v>6.6</v>
      </c>
      <c r="E15" s="88" t="n">
        <f aca="false">C15+D15</f>
        <v>15.6</v>
      </c>
    </row>
    <row r="16" customFormat="false" ht="15.75" hidden="false" customHeight="false" outlineLevel="0" collapsed="false">
      <c r="A16" s="28" t="n">
        <v>7222</v>
      </c>
      <c r="B16" s="28" t="s">
        <v>35</v>
      </c>
      <c r="C16" s="87" t="n">
        <v>10</v>
      </c>
      <c r="D16" s="87" t="n">
        <v>4.4</v>
      </c>
      <c r="E16" s="88" t="n">
        <f aca="false">C16+D16</f>
        <v>14.4</v>
      </c>
    </row>
    <row r="17" customFormat="false" ht="15.75" hidden="false" customHeight="false" outlineLevel="0" collapsed="false">
      <c r="A17" s="33" t="n">
        <v>7228</v>
      </c>
      <c r="B17" s="42" t="s">
        <v>41</v>
      </c>
      <c r="C17" s="87" t="n">
        <v>15</v>
      </c>
      <c r="D17" s="87" t="n">
        <v>3.3</v>
      </c>
      <c r="E17" s="88" t="n">
        <f aca="false">C17+D17</f>
        <v>18.3</v>
      </c>
    </row>
  </sheetData>
  <mergeCells count="1">
    <mergeCell ref="A1:E1"/>
  </mergeCells>
  <conditionalFormatting sqref="F3">
    <cfRule type="cellIs" priority="2" operator="equal" aboveAverage="0" equalAverage="0" bottom="0" percent="0" rank="0" text="" dxfId="0">
      <formula>"&gt;30"</formula>
    </cfRule>
  </conditionalFormatting>
  <conditionalFormatting sqref="A1:F17">
    <cfRule type="cellIs" priority="3" operator="greaterThan" aboveAverage="0" equalAverage="0" bottom="0" percent="0" rank="0" text="" dxfId="1">
      <formula>3614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LibreOffice/7.0.4.2$Linux_X86_64 LibreOffice_project/00$Build-2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2020-11-12T10:30:16Z</dcterms:created>
  <dc:creator>Claudia Murphy</dc:creator>
  <dc:description/>
  <dc:language>en-US</dc:language>
  <cp:lastModifiedBy/>
  <dcterms:modified xsi:type="dcterms:W3CDTF">2021-03-23T19:41:31Z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